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3D" lockStructure="1"/>
  <bookViews>
    <workbookView xWindow="0" yWindow="0" windowWidth="11490" windowHeight="2595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I5" i="1" l="1"/>
  <c r="K5" i="1" l="1"/>
  <c r="Y7" i="1" l="1"/>
  <c r="T18" i="1" l="1"/>
  <c r="T11" i="1"/>
  <c r="T10" i="1"/>
  <c r="T9" i="1"/>
  <c r="T7" i="1"/>
  <c r="T6" i="1"/>
  <c r="T5" i="1"/>
  <c r="T3" i="1"/>
  <c r="Q18" i="1"/>
  <c r="Q11" i="1"/>
  <c r="Q10" i="1"/>
  <c r="Q9" i="1"/>
  <c r="Q7" i="1"/>
  <c r="Q6" i="1"/>
  <c r="Q5" i="1"/>
  <c r="Q3" i="1"/>
  <c r="N18" i="1"/>
  <c r="N11" i="1"/>
  <c r="N10" i="1"/>
  <c r="N9" i="1"/>
  <c r="N7" i="1"/>
  <c r="N6" i="1"/>
  <c r="N5" i="1"/>
  <c r="N3" i="1"/>
  <c r="K18" i="1"/>
  <c r="K11" i="1"/>
  <c r="K10" i="1"/>
  <c r="K9" i="1"/>
  <c r="K7" i="1"/>
  <c r="K6" i="1"/>
  <c r="K3" i="1"/>
  <c r="H18" i="1"/>
  <c r="H11" i="1"/>
  <c r="H10" i="1"/>
  <c r="H9" i="1"/>
  <c r="H7" i="1"/>
  <c r="H6" i="1"/>
  <c r="H5" i="1"/>
  <c r="H3" i="1"/>
  <c r="N24" i="1" l="1"/>
  <c r="H24" i="1"/>
  <c r="Q24" i="1"/>
  <c r="T24" i="1"/>
  <c r="K24" i="1"/>
  <c r="Y9" i="1" l="1"/>
  <c r="Y15" i="1"/>
  <c r="Y13" i="1"/>
  <c r="Y11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O17" i="1"/>
  <c r="O23" i="1"/>
  <c r="O22" i="1"/>
  <c r="O21" i="1"/>
  <c r="O20" i="1"/>
  <c r="O19" i="1"/>
  <c r="O18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4" i="1"/>
  <c r="I3" i="1"/>
  <c r="L23" i="1"/>
  <c r="L22" i="1"/>
  <c r="L21" i="1"/>
  <c r="L20" i="1"/>
  <c r="L19" i="1"/>
  <c r="L18" i="1"/>
  <c r="L17" i="1"/>
  <c r="L16" i="1"/>
  <c r="L15" i="1"/>
  <c r="L14" i="1"/>
  <c r="L13" i="1"/>
  <c r="L12" i="1"/>
  <c r="L10" i="1"/>
  <c r="L9" i="1"/>
  <c r="L8" i="1"/>
  <c r="L7" i="1"/>
  <c r="L6" i="1"/>
  <c r="L4" i="1"/>
  <c r="L5" i="1"/>
  <c r="L11" i="1"/>
  <c r="L3" i="1"/>
  <c r="Y2" i="1" l="1"/>
  <c r="Z14" i="1" s="1"/>
  <c r="Z10" i="1" l="1"/>
  <c r="Z8" i="1"/>
  <c r="Z6" i="1"/>
  <c r="Z12" i="1"/>
</calcChain>
</file>

<file path=xl/sharedStrings.xml><?xml version="1.0" encoding="utf-8"?>
<sst xmlns="http://schemas.openxmlformats.org/spreadsheetml/2006/main" count="74" uniqueCount="48">
  <si>
    <t>סימון קטגוריה</t>
  </si>
  <si>
    <t>קטגוריה</t>
  </si>
  <si>
    <t>פריט</t>
  </si>
  <si>
    <t>משקל לקטגוריה</t>
  </si>
  <si>
    <t>A</t>
  </si>
  <si>
    <t>תוכניות שירות מסלול + מכשיר ליסינג</t>
  </si>
  <si>
    <t>B</t>
  </si>
  <si>
    <t>מכשירים בליסינג</t>
  </si>
  <si>
    <t>C</t>
  </si>
  <si>
    <t>D</t>
  </si>
  <si>
    <t xml:space="preserve">תוכנית "ללא הגבלה" בנפח 12 גיגה </t>
  </si>
  <si>
    <t>תוכנית "ללא הגבלה" בנפח 8 גיגה</t>
  </si>
  <si>
    <t>E</t>
  </si>
  <si>
    <t>אחריות יצרן</t>
  </si>
  <si>
    <t xml:space="preserve">א. יצרן למכשיר שעלותו מעל ל- 2,000 ₪ </t>
  </si>
  <si>
    <t>F</t>
  </si>
  <si>
    <t>שירות תיקונים</t>
  </si>
  <si>
    <t>G</t>
  </si>
  <si>
    <t>שירותי נדידה-חו"ל</t>
  </si>
  <si>
    <t>H</t>
  </si>
  <si>
    <t>מסלול ללא הגבלה AB1 (פאבלט)</t>
  </si>
  <si>
    <t>מסלול ללא הגבלה AB2 (סמארטפון מתקדמים)</t>
  </si>
  <si>
    <t>קטגוריה AB3 (סמארטפון מדגם MID)</t>
  </si>
  <si>
    <t>קטגוריה C1 (סמארטפון מדגם LOW)</t>
  </si>
  <si>
    <t>תוכנית "ללא הגבלה" Sim Only</t>
  </si>
  <si>
    <t>תוכניות חו"ל שונות, ממוספרות Hul1-Hul7 ולכל חבילה תכולה שונה</t>
  </si>
  <si>
    <t>חבילות גלישה Data בארץ</t>
  </si>
  <si>
    <t>עד ל-1 GB</t>
  </si>
  <si>
    <t>עד ל-5 GB</t>
  </si>
  <si>
    <t>עד ל-10 GB</t>
  </si>
  <si>
    <t>עד ל-20 GB</t>
  </si>
  <si>
    <t>עד ל-50 GB</t>
  </si>
  <si>
    <t>עד ל-100 GB</t>
  </si>
  <si>
    <t>מחיר פתיחה בש"ח (כולל מע"מ)</t>
  </si>
  <si>
    <t xml:space="preserve">מחיר לפריט לאחר הנחה בש"ח (כולל מע"מ) </t>
  </si>
  <si>
    <t>(1) 
אחוז הנחה 
 (0-100)</t>
  </si>
  <si>
    <t>ציון איכות (0-100):  (2)</t>
  </si>
  <si>
    <t>אחוז הנחה משוקלל (0-100):  (3)</t>
  </si>
  <si>
    <t>אחוז הנחה משוקלל הגבוה ביותר (0-100):  (4)</t>
  </si>
  <si>
    <t>ציון הצעה משוקלל:  (5)</t>
  </si>
  <si>
    <t>(1) 
 אחוז הנחה 
 (0-100)</t>
  </si>
  <si>
    <t>מציע א'</t>
  </si>
  <si>
    <t>מציע ב'</t>
  </si>
  <si>
    <t>מציע ג'</t>
  </si>
  <si>
    <t>מציע ד'</t>
  </si>
  <si>
    <t>מציע ה'</t>
  </si>
  <si>
    <t>אחוז הנחה משוקלל עם משקל הקטגוריה</t>
  </si>
  <si>
    <r>
      <rPr>
        <b/>
        <u/>
        <sz val="14"/>
        <color theme="1"/>
        <rFont val="Arial"/>
        <family val="2"/>
        <scheme val="minor"/>
      </rPr>
      <t>הוראות והגדרות:</t>
    </r>
    <r>
      <rPr>
        <sz val="14"/>
        <color theme="1"/>
        <rFont val="Arial"/>
        <family val="2"/>
        <scheme val="minor"/>
      </rPr>
      <t xml:space="preserve">
</t>
    </r>
    <r>
      <rPr>
        <sz val="14"/>
        <color rgb="FFC00000"/>
        <rFont val="Arial"/>
        <family val="2"/>
        <scheme val="minor"/>
      </rPr>
      <t>יש למלא את התאים הוורודים</t>
    </r>
    <r>
      <rPr>
        <sz val="14"/>
        <color theme="1"/>
        <rFont val="Arial"/>
        <family val="2"/>
        <scheme val="minor"/>
      </rPr>
      <t xml:space="preserve">
(1) </t>
    </r>
    <r>
      <rPr>
        <b/>
        <u/>
        <sz val="14"/>
        <color theme="1"/>
        <rFont val="Arial"/>
        <family val="2"/>
        <scheme val="minor"/>
      </rPr>
      <t>אחוז הנחה (0-100):</t>
    </r>
    <r>
      <rPr>
        <sz val="14"/>
        <color theme="1"/>
        <rFont val="Arial"/>
        <family val="2"/>
        <scheme val="minor"/>
      </rPr>
      <t xml:space="preserve"> יש להזין את אחוז ההנחה המוצע לכל קטגוריה (מספר בין 0 ל-100), עבור כל מציע. 
*ניתן להזין מספר של עד ספרה אחת לאחר הנקודה העשרונית (עשירית האחוז). לדוגמא: הזנת המספר 50.5 משמעותה 50.5% הנחה ממחיר הפתיחה.
(2) </t>
    </r>
    <r>
      <rPr>
        <b/>
        <u/>
        <sz val="14"/>
        <color theme="1"/>
        <rFont val="Arial"/>
        <family val="2"/>
        <scheme val="minor"/>
      </rPr>
      <t>ציון איכות (0-100):</t>
    </r>
    <r>
      <rPr>
        <sz val="14"/>
        <color theme="1"/>
        <rFont val="Arial"/>
        <family val="2"/>
        <scheme val="minor"/>
      </rPr>
      <t xml:space="preserve"> יש להזין ציון איכות משוער (בין 0 ל-100), עבור כל מציע. 
*ניתן להזין מספר של עד 2 ספרות לאחר הנקודה העשרונית.  יש לבצע הערכה של ציון האיכות ע"פ הקטגוריות המרכיבות אותו ומשקלותיהן, כפי שמופיע בחוברת המכרז.יובהר כי ציון האיכות אשר ייקבע לכל מציע יעוגל ברמה של 2 ספרות לאחר הנקודה. לדוגמא מציע שחושב עבורו ציון איכות של 25.768 נקודות יעוגל לציון 25.77 
(3) </t>
    </r>
    <r>
      <rPr>
        <b/>
        <u/>
        <sz val="14"/>
        <color theme="1"/>
        <rFont val="Arial"/>
        <family val="2"/>
        <scheme val="minor"/>
      </rPr>
      <t>אחוז הנחה משוקלל (0-100):</t>
    </r>
    <r>
      <rPr>
        <sz val="14"/>
        <color theme="1"/>
        <rFont val="Arial"/>
        <family val="2"/>
        <scheme val="minor"/>
      </rPr>
      <t xml:space="preserve"> אחוז ההנחה המשוקלל של המציעים. מחושב בהתאם לאחוזי ההנחה אשר הוזנו בעמודות אחוזי ההנחה (עמודות G,I,K,M,O). יובהר כי אחוז ההנחה המשוקלל יעוגל ברמה של עד 2 ספרות לאחר הנקודה. לדוגמא, אחוז הנחה מחושב בסך 50.988% יעוגל ל-50.99%.
(4) </t>
    </r>
    <r>
      <rPr>
        <b/>
        <u/>
        <sz val="14"/>
        <color theme="1"/>
        <rFont val="Arial"/>
        <family val="2"/>
        <scheme val="minor"/>
      </rPr>
      <t xml:space="preserve">אחוז הנחה משוקלל הגבוה ביותר (0-100): </t>
    </r>
    <r>
      <rPr>
        <sz val="14"/>
        <color theme="1"/>
        <rFont val="Arial"/>
        <family val="2"/>
        <scheme val="minor"/>
      </rPr>
      <t xml:space="preserve">אחוז ההנחה הגבוה ביותר שהוצע בתיחור. כלומר, אחוז ההנחה של המציע בעל ההצעה הזולה ביותר ברגע נתון. מחושב אוטומטית לפי הצעות המחיר של המתמודדים.
(5) </t>
    </r>
    <r>
      <rPr>
        <b/>
        <u/>
        <sz val="14"/>
        <rFont val="Arial"/>
        <family val="2"/>
        <scheme val="minor"/>
      </rPr>
      <t>ציון הצעה משוקלל:</t>
    </r>
    <r>
      <rPr>
        <b/>
        <sz val="14"/>
        <rFont val="Arial"/>
        <family val="2"/>
        <scheme val="minor"/>
      </rPr>
      <t xml:space="preserve"> </t>
    </r>
    <r>
      <rPr>
        <sz val="14"/>
        <color theme="1"/>
        <rFont val="Arial"/>
        <family val="2"/>
        <scheme val="minor"/>
      </rPr>
      <t>שקלול של מחיר ואיכות בהתאם למנגנון שנקבע במכרז. הציונים המשוקללים של המציעים יעוגלו ברמה של עד 4 ספרות לאחר הנקודה העשרונית.
*שימו לב- במערכת התיחור יוצגו העמודות הבאות בלבד:
א. שם ואות הקטגוריה (</t>
    </r>
    <r>
      <rPr>
        <sz val="14"/>
        <color rgb="FFFF0000"/>
        <rFont val="Arial"/>
        <family val="2"/>
        <scheme val="minor"/>
      </rPr>
      <t>עמודות C+B בקובץ זה</t>
    </r>
    <r>
      <rPr>
        <sz val="14"/>
        <color theme="1"/>
        <rFont val="Arial"/>
        <family val="2"/>
        <scheme val="minor"/>
      </rPr>
      <t>).
ב. משבצת להזנת אחוז הנחה מוצע (אשר אותו על המציע להזין) (</t>
    </r>
    <r>
      <rPr>
        <sz val="14"/>
        <color rgb="FFFF0000"/>
        <rFont val="Arial"/>
        <family val="2"/>
        <scheme val="minor"/>
      </rPr>
      <t>עמודה G בקובץ זה</t>
    </r>
    <r>
      <rPr>
        <sz val="14"/>
        <color theme="1"/>
        <rFont val="Arial"/>
        <family val="2"/>
        <scheme val="minor"/>
      </rPr>
      <t>).
ג. אחוז הנחה משוקלל עם משקל הקטגוריה (</t>
    </r>
    <r>
      <rPr>
        <sz val="14"/>
        <color rgb="FFFF0000"/>
        <rFont val="Arial"/>
        <family val="2"/>
        <scheme val="minor"/>
      </rPr>
      <t>עמודה H בקובץ זה</t>
    </r>
    <r>
      <rPr>
        <sz val="14"/>
        <color theme="1"/>
        <rFont val="Arial"/>
        <family val="2"/>
        <scheme val="minor"/>
      </rPr>
      <t xml:space="preserve">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</si>
</sst>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1"/>
      <color rgb="FF1F497D"/>
      <name val="Arial"/>
      <family val="2"/>
    </font>
    <font>
      <sz val="11"/>
      <color rgb="FF1F497D"/>
      <name val="Times New Roman"/>
      <family val="1"/>
    </font>
    <font>
      <sz val="10"/>
      <color theme="1"/>
      <name val="Times New Roman"/>
      <family val="1"/>
    </font>
    <font>
      <b/>
      <u/>
      <sz val="14"/>
      <color theme="1"/>
      <name val="Arial"/>
      <family val="2"/>
      <scheme val="minor"/>
    </font>
    <font>
      <sz val="14"/>
      <color rgb="FF00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rgb="FFC0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u/>
      <sz val="14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20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sz val="14"/>
      <color rgb="FFFF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BB3C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AAC56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/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1"/>
    </xf>
    <xf numFmtId="0" fontId="4" fillId="0" borderId="0" xfId="0" applyFont="1" applyAlignment="1">
      <alignment vertical="center" wrapText="1" readingOrder="2"/>
    </xf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164" fontId="9" fillId="3" borderId="10" xfId="1" applyNumberFormat="1" applyFont="1" applyFill="1" applyBorder="1" applyAlignment="1" applyProtection="1">
      <alignment horizontal="center" vertical="center"/>
      <protection locked="0"/>
    </xf>
    <xf numFmtId="164" fontId="9" fillId="3" borderId="7" xfId="1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>
      <alignment horizontal="center"/>
    </xf>
    <xf numFmtId="0" fontId="3" fillId="5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righ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9" fontId="8" fillId="0" borderId="8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center" vertical="center" wrapText="1"/>
    </xf>
    <xf numFmtId="0" fontId="10" fillId="2" borderId="21" xfId="0" applyFont="1" applyFill="1" applyBorder="1" applyAlignment="1">
      <alignment wrapText="1"/>
    </xf>
    <xf numFmtId="2" fontId="9" fillId="3" borderId="6" xfId="1" applyNumberFormat="1" applyFont="1" applyFill="1" applyBorder="1" applyProtection="1">
      <protection locked="0"/>
    </xf>
    <xf numFmtId="0" fontId="10" fillId="2" borderId="23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10" fillId="2" borderId="22" xfId="0" applyFont="1" applyFill="1" applyBorder="1" applyAlignment="1">
      <alignment wrapText="1"/>
    </xf>
    <xf numFmtId="2" fontId="9" fillId="3" borderId="14" xfId="1" applyNumberFormat="1" applyFont="1" applyFill="1" applyBorder="1" applyProtection="1">
      <protection locked="0"/>
    </xf>
    <xf numFmtId="0" fontId="12" fillId="2" borderId="4" xfId="0" applyFont="1" applyFill="1" applyBorder="1" applyAlignment="1">
      <alignment horizontal="center" wrapText="1"/>
    </xf>
    <xf numFmtId="0" fontId="15" fillId="0" borderId="0" xfId="0" applyFont="1" applyAlignment="1">
      <alignment wrapText="1"/>
    </xf>
    <xf numFmtId="0" fontId="3" fillId="5" borderId="30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10" fontId="9" fillId="9" borderId="30" xfId="1" applyNumberFormat="1" applyFont="1" applyFill="1" applyBorder="1" applyAlignment="1" applyProtection="1">
      <alignment horizontal="center" vertical="center"/>
    </xf>
    <xf numFmtId="10" fontId="9" fillId="12" borderId="15" xfId="1" applyNumberFormat="1" applyFont="1" applyFill="1" applyBorder="1" applyProtection="1"/>
    <xf numFmtId="10" fontId="9" fillId="13" borderId="25" xfId="1" applyNumberFormat="1" applyFont="1" applyFill="1" applyBorder="1" applyProtection="1"/>
    <xf numFmtId="10" fontId="9" fillId="11" borderId="15" xfId="1" applyNumberFormat="1" applyFont="1" applyFill="1" applyBorder="1" applyProtection="1"/>
    <xf numFmtId="10" fontId="9" fillId="10" borderId="15" xfId="1" applyNumberFormat="1" applyFont="1" applyFill="1" applyBorder="1" applyProtection="1"/>
    <xf numFmtId="10" fontId="9" fillId="14" borderId="13" xfId="1" applyNumberFormat="1" applyFont="1" applyFill="1" applyBorder="1" applyProtection="1"/>
    <xf numFmtId="0" fontId="17" fillId="0" borderId="0" xfId="0" applyFont="1"/>
    <xf numFmtId="0" fontId="17" fillId="0" borderId="0" xfId="0" applyFont="1" applyAlignment="1">
      <alignment horizontal="center"/>
    </xf>
    <xf numFmtId="10" fontId="17" fillId="12" borderId="1" xfId="0" applyNumberFormat="1" applyFont="1" applyFill="1" applyBorder="1"/>
    <xf numFmtId="10" fontId="17" fillId="13" borderId="1" xfId="0" applyNumberFormat="1" applyFont="1" applyFill="1" applyBorder="1"/>
    <xf numFmtId="10" fontId="17" fillId="11" borderId="1" xfId="0" applyNumberFormat="1" applyFont="1" applyFill="1" applyBorder="1"/>
    <xf numFmtId="10" fontId="17" fillId="10" borderId="1" xfId="0" applyNumberFormat="1" applyFont="1" applyFill="1" applyBorder="1"/>
    <xf numFmtId="10" fontId="17" fillId="14" borderId="1" xfId="0" applyNumberFormat="1" applyFont="1" applyFill="1" applyBorder="1"/>
    <xf numFmtId="164" fontId="9" fillId="3" borderId="10" xfId="1" applyNumberFormat="1" applyFont="1" applyFill="1" applyBorder="1" applyAlignment="1" applyProtection="1">
      <alignment horizontal="center" vertical="center"/>
      <protection locked="0"/>
    </xf>
    <xf numFmtId="10" fontId="9" fillId="9" borderId="2" xfId="1" applyNumberFormat="1" applyFont="1" applyFill="1" applyBorder="1" applyAlignment="1" applyProtection="1">
      <alignment horizontal="center" vertical="center"/>
    </xf>
    <xf numFmtId="10" fontId="9" fillId="9" borderId="31" xfId="1" applyNumberFormat="1" applyFont="1" applyFill="1" applyBorder="1" applyAlignment="1" applyProtection="1">
      <alignment horizontal="center" vertical="center"/>
    </xf>
    <xf numFmtId="10" fontId="9" fillId="9" borderId="32" xfId="1" applyNumberFormat="1" applyFont="1" applyFill="1" applyBorder="1" applyAlignment="1" applyProtection="1">
      <alignment horizontal="center" vertical="center"/>
    </xf>
    <xf numFmtId="164" fontId="9" fillId="3" borderId="9" xfId="1" applyNumberFormat="1" applyFont="1" applyFill="1" applyBorder="1" applyAlignment="1" applyProtection="1">
      <alignment horizontal="center" vertical="center"/>
      <protection locked="0"/>
    </xf>
    <xf numFmtId="164" fontId="9" fillId="3" borderId="10" xfId="1" applyNumberFormat="1" applyFont="1" applyFill="1" applyBorder="1" applyAlignment="1" applyProtection="1">
      <alignment horizontal="center" vertical="center"/>
      <protection locked="0"/>
    </xf>
    <xf numFmtId="164" fontId="9" fillId="3" borderId="11" xfId="1" applyNumberFormat="1" applyFont="1" applyFill="1" applyBorder="1" applyAlignment="1" applyProtection="1">
      <alignment horizontal="center" vertical="center"/>
      <protection locked="0"/>
    </xf>
    <xf numFmtId="0" fontId="16" fillId="7" borderId="26" xfId="0" applyFont="1" applyFill="1" applyBorder="1" applyAlignment="1">
      <alignment horizontal="center" vertical="center" wrapText="1"/>
    </xf>
    <xf numFmtId="0" fontId="16" fillId="7" borderId="27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28" xfId="0" applyFont="1" applyFill="1" applyBorder="1" applyAlignment="1">
      <alignment horizontal="center" vertical="center" wrapText="1"/>
    </xf>
    <xf numFmtId="0" fontId="16" fillId="8" borderId="26" xfId="0" applyFont="1" applyFill="1" applyBorder="1" applyAlignment="1">
      <alignment horizontal="center" vertical="center" wrapText="1"/>
    </xf>
    <xf numFmtId="0" fontId="16" fillId="8" borderId="27" xfId="0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164" fontId="9" fillId="3" borderId="12" xfId="1" applyNumberFormat="1" applyFont="1" applyFill="1" applyBorder="1" applyAlignment="1" applyProtection="1">
      <alignment horizontal="center" vertical="center"/>
      <protection locked="0"/>
    </xf>
    <xf numFmtId="0" fontId="16" fillId="5" borderId="5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29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16" fillId="8" borderId="29" xfId="0" applyFont="1" applyFill="1" applyBorder="1" applyAlignment="1">
      <alignment horizontal="center" vertical="center"/>
    </xf>
    <xf numFmtId="0" fontId="16" fillId="8" borderId="17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29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right" vertical="center" wrapText="1"/>
    </xf>
    <xf numFmtId="9" fontId="8" fillId="0" borderId="8" xfId="0" applyNumberFormat="1" applyFont="1" applyBorder="1" applyAlignment="1">
      <alignment horizontal="center" vertical="center" wrapText="1"/>
    </xf>
    <xf numFmtId="9" fontId="8" fillId="0" borderId="13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0" fontId="9" fillId="0" borderId="1" xfId="1" applyNumberFormat="1" applyFont="1" applyFill="1" applyBorder="1" applyProtection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AAC56D"/>
      <color rgb="FFF5801F"/>
      <color rgb="FFF79747"/>
      <color rgb="FFF9AD6F"/>
      <color rgb="FFFBD4B3"/>
      <color rgb="FF602E04"/>
      <color rgb="FFEBB3C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39"/>
  <sheetViews>
    <sheetView rightToLeft="1" tabSelected="1" zoomScale="70" zoomScaleNormal="70" workbookViewId="0">
      <selection activeCell="B26" sqref="B26:Z39"/>
    </sheetView>
  </sheetViews>
  <sheetFormatPr defaultRowHeight="14.25" x14ac:dyDescent="0.2"/>
  <cols>
    <col min="1" max="1" width="3.625" customWidth="1"/>
    <col min="2" max="2" width="9" style="8"/>
    <col min="3" max="3" width="23" customWidth="1"/>
    <col min="4" max="4" width="32.375" customWidth="1"/>
    <col min="5" max="5" width="9" style="8"/>
    <col min="7" max="7" width="10.75" bestFit="1" customWidth="1"/>
    <col min="8" max="8" width="10.75" customWidth="1"/>
    <col min="9" max="21" width="11.25" style="8" customWidth="1"/>
    <col min="22" max="22" width="4.75" style="8" customWidth="1"/>
    <col min="23" max="23" width="12.125" customWidth="1"/>
    <col min="24" max="24" width="33.25" customWidth="1"/>
    <col min="25" max="25" width="11.5" customWidth="1"/>
    <col min="26" max="26" width="18.625" bestFit="1" customWidth="1"/>
    <col min="28" max="28" width="12.25" customWidth="1"/>
    <col min="29" max="29" width="17.875" customWidth="1"/>
    <col min="30" max="30" width="24.625" customWidth="1"/>
  </cols>
  <sheetData>
    <row r="1" spans="2:38" ht="69.75" customHeight="1" thickTop="1" thickBot="1" x14ac:dyDescent="0.25">
      <c r="G1" s="90" t="s">
        <v>41</v>
      </c>
      <c r="H1" s="91"/>
      <c r="I1" s="92"/>
      <c r="J1" s="93" t="s">
        <v>42</v>
      </c>
      <c r="K1" s="94"/>
      <c r="L1" s="95"/>
      <c r="M1" s="96" t="s">
        <v>43</v>
      </c>
      <c r="N1" s="97"/>
      <c r="O1" s="98"/>
      <c r="P1" s="99" t="s">
        <v>44</v>
      </c>
      <c r="Q1" s="100"/>
      <c r="R1" s="101"/>
      <c r="S1" s="102" t="s">
        <v>45</v>
      </c>
      <c r="T1" s="103"/>
      <c r="U1" s="104"/>
    </row>
    <row r="2" spans="2:38" ht="79.5" thickTop="1" x14ac:dyDescent="0.25">
      <c r="B2" s="25" t="s">
        <v>0</v>
      </c>
      <c r="C2" s="26" t="s">
        <v>1</v>
      </c>
      <c r="D2" s="26" t="s">
        <v>2</v>
      </c>
      <c r="E2" s="27" t="s">
        <v>33</v>
      </c>
      <c r="F2" s="28" t="s">
        <v>3</v>
      </c>
      <c r="G2" s="12" t="s">
        <v>40</v>
      </c>
      <c r="H2" s="45" t="s">
        <v>46</v>
      </c>
      <c r="I2" s="16" t="s">
        <v>34</v>
      </c>
      <c r="J2" s="17" t="s">
        <v>35</v>
      </c>
      <c r="K2" s="46" t="s">
        <v>46</v>
      </c>
      <c r="L2" s="18" t="s">
        <v>34</v>
      </c>
      <c r="M2" s="19" t="s">
        <v>35</v>
      </c>
      <c r="N2" s="47" t="s">
        <v>46</v>
      </c>
      <c r="O2" s="20" t="s">
        <v>34</v>
      </c>
      <c r="P2" s="21" t="s">
        <v>35</v>
      </c>
      <c r="Q2" s="48" t="s">
        <v>46</v>
      </c>
      <c r="R2" s="22" t="s">
        <v>34</v>
      </c>
      <c r="S2" s="23" t="s">
        <v>35</v>
      </c>
      <c r="T2" s="49" t="s">
        <v>46</v>
      </c>
      <c r="U2" s="24" t="s">
        <v>34</v>
      </c>
      <c r="V2" s="11"/>
      <c r="X2" s="9" t="s">
        <v>38</v>
      </c>
      <c r="Y2" s="117">
        <f>MAX(Y7,Y9,Y11,Y13,Y15)</f>
        <v>0</v>
      </c>
    </row>
    <row r="3" spans="2:38" ht="42" customHeight="1" x14ac:dyDescent="0.25">
      <c r="B3" s="111" t="s">
        <v>4</v>
      </c>
      <c r="C3" s="105" t="s">
        <v>5</v>
      </c>
      <c r="D3" s="29" t="s">
        <v>20</v>
      </c>
      <c r="E3" s="30">
        <v>275</v>
      </c>
      <c r="F3" s="107">
        <v>0.2</v>
      </c>
      <c r="G3" s="67">
        <v>0</v>
      </c>
      <c r="H3" s="64">
        <f>G3*$F$3</f>
        <v>0</v>
      </c>
      <c r="I3" s="114">
        <f>ROUND($E$3*(1-G3),2)</f>
        <v>275</v>
      </c>
      <c r="J3" s="67">
        <v>0</v>
      </c>
      <c r="K3" s="64">
        <f>J3*$F$3</f>
        <v>0</v>
      </c>
      <c r="L3" s="113">
        <f>ROUND(E3*(1-J3),2)</f>
        <v>275</v>
      </c>
      <c r="M3" s="67">
        <v>0</v>
      </c>
      <c r="N3" s="64">
        <f>M3*$F$3</f>
        <v>0</v>
      </c>
      <c r="O3" s="113">
        <f>ROUND($E$3*(1-M3),2)</f>
        <v>275</v>
      </c>
      <c r="P3" s="67">
        <v>0</v>
      </c>
      <c r="Q3" s="64">
        <f>P3*$F$3</f>
        <v>0</v>
      </c>
      <c r="R3" s="113">
        <f>ROUND($E$3*(1-P3),2)</f>
        <v>275</v>
      </c>
      <c r="S3" s="67">
        <v>0</v>
      </c>
      <c r="T3" s="64">
        <f>S3*$F$3</f>
        <v>0</v>
      </c>
      <c r="U3" s="113">
        <f>ROUND($E$3*(1-S3),2)</f>
        <v>275</v>
      </c>
      <c r="V3" s="11"/>
      <c r="Z3" s="1"/>
    </row>
    <row r="4" spans="2:38" ht="36" customHeight="1" thickBot="1" x14ac:dyDescent="0.3">
      <c r="B4" s="111"/>
      <c r="C4" s="105"/>
      <c r="D4" s="29" t="s">
        <v>21</v>
      </c>
      <c r="E4" s="30">
        <v>250</v>
      </c>
      <c r="F4" s="107"/>
      <c r="G4" s="68"/>
      <c r="H4" s="65"/>
      <c r="I4" s="114">
        <f>ROUND($E$4*(1-G3),2)</f>
        <v>250</v>
      </c>
      <c r="J4" s="68"/>
      <c r="K4" s="65"/>
      <c r="L4" s="113">
        <f>ROUND(E4*(1-J3),2)</f>
        <v>250</v>
      </c>
      <c r="M4" s="68"/>
      <c r="N4" s="65"/>
      <c r="O4" s="113">
        <f>ROUND($E$4*(1-M3),2)</f>
        <v>250</v>
      </c>
      <c r="P4" s="68"/>
      <c r="Q4" s="65"/>
      <c r="R4" s="113">
        <f>ROUND($E$4*(1-P3),2)</f>
        <v>250</v>
      </c>
      <c r="S4" s="68"/>
      <c r="T4" s="65"/>
      <c r="U4" s="113">
        <f>ROUND($E$4*(1-S3),2)</f>
        <v>250</v>
      </c>
      <c r="V4" s="11"/>
      <c r="AE4" s="1"/>
      <c r="AF4" s="1"/>
      <c r="AG4" s="1"/>
      <c r="AH4" s="1"/>
      <c r="AI4" s="1"/>
    </row>
    <row r="5" spans="2:38" ht="48" customHeight="1" thickTop="1" thickBot="1" x14ac:dyDescent="0.35">
      <c r="B5" s="31" t="s">
        <v>6</v>
      </c>
      <c r="C5" s="29" t="s">
        <v>7</v>
      </c>
      <c r="D5" s="29" t="s">
        <v>22</v>
      </c>
      <c r="E5" s="30">
        <v>100</v>
      </c>
      <c r="F5" s="32">
        <v>0.06</v>
      </c>
      <c r="G5" s="14">
        <v>0</v>
      </c>
      <c r="H5" s="50">
        <f>G5*$F$5</f>
        <v>0</v>
      </c>
      <c r="I5" s="113">
        <f>ROUND($E$5*(1-G5),2)</f>
        <v>100</v>
      </c>
      <c r="J5" s="14">
        <v>0</v>
      </c>
      <c r="K5" s="50">
        <f>J5*$F$5</f>
        <v>0</v>
      </c>
      <c r="L5" s="113">
        <f t="shared" ref="L5:L11" si="0">ROUND(E5*(1-J5),2)</f>
        <v>100</v>
      </c>
      <c r="M5" s="14">
        <v>0</v>
      </c>
      <c r="N5" s="50">
        <f>M5*$F$5</f>
        <v>0</v>
      </c>
      <c r="O5" s="113">
        <f>ROUND($E$5*(1-M5),2)</f>
        <v>100</v>
      </c>
      <c r="P5" s="14">
        <v>0</v>
      </c>
      <c r="Q5" s="50">
        <f>P5*$F$5</f>
        <v>0</v>
      </c>
      <c r="R5" s="113">
        <f>ROUND($E$5*(1-P5),2)</f>
        <v>100</v>
      </c>
      <c r="S5" s="14">
        <v>0</v>
      </c>
      <c r="T5" s="50">
        <f>S5*$F$5</f>
        <v>0</v>
      </c>
      <c r="U5" s="113">
        <f>ROUND($E$5*(1-S5),2)</f>
        <v>100</v>
      </c>
      <c r="V5" s="11"/>
      <c r="Z5" s="43" t="s">
        <v>39</v>
      </c>
    </row>
    <row r="6" spans="2:38" ht="32.25" customHeight="1" thickTop="1" thickBot="1" x14ac:dyDescent="0.3">
      <c r="B6" s="31" t="s">
        <v>8</v>
      </c>
      <c r="C6" s="29" t="s">
        <v>7</v>
      </c>
      <c r="D6" s="29" t="s">
        <v>23</v>
      </c>
      <c r="E6" s="30">
        <v>40</v>
      </c>
      <c r="F6" s="32">
        <v>0.03</v>
      </c>
      <c r="G6" s="63">
        <v>0</v>
      </c>
      <c r="H6" s="50">
        <f>G6*$F$6</f>
        <v>0</v>
      </c>
      <c r="I6" s="114">
        <f>ROUND($E$6*(1-G6),2)</f>
        <v>40</v>
      </c>
      <c r="J6" s="63">
        <v>0</v>
      </c>
      <c r="K6" s="50">
        <f>J6*$F$6</f>
        <v>0</v>
      </c>
      <c r="L6" s="113">
        <f>ROUND(E6*(1-J6),2)</f>
        <v>40</v>
      </c>
      <c r="M6" s="63">
        <v>0</v>
      </c>
      <c r="N6" s="50">
        <f>M6*$F$6</f>
        <v>0</v>
      </c>
      <c r="O6" s="113">
        <f>ROUND($E$6*(1-M6),2)</f>
        <v>40</v>
      </c>
      <c r="P6" s="63">
        <v>0</v>
      </c>
      <c r="Q6" s="50">
        <f>P6*$F$6</f>
        <v>0</v>
      </c>
      <c r="R6" s="113">
        <f>ROUND($E$6*(1-P6),2)</f>
        <v>40</v>
      </c>
      <c r="S6" s="13">
        <v>0</v>
      </c>
      <c r="T6" s="50">
        <f>S6*$F$6</f>
        <v>0</v>
      </c>
      <c r="U6" s="113">
        <f>ROUND($E$6*(1-S6),2)</f>
        <v>40</v>
      </c>
      <c r="V6" s="11"/>
      <c r="W6" s="79" t="s">
        <v>41</v>
      </c>
      <c r="X6" s="36" t="s">
        <v>36</v>
      </c>
      <c r="Y6" s="42">
        <v>0</v>
      </c>
      <c r="Z6" s="72">
        <f>IFERROR(ROUND(0.3*$Y$6+70*((1-$Y$2)/(1-$Y$7)),4),"")</f>
        <v>70</v>
      </c>
    </row>
    <row r="7" spans="2:38" ht="42" customHeight="1" thickTop="1" thickBot="1" x14ac:dyDescent="0.3">
      <c r="B7" s="111" t="s">
        <v>9</v>
      </c>
      <c r="C7" s="105" t="s">
        <v>24</v>
      </c>
      <c r="D7" s="29" t="s">
        <v>10</v>
      </c>
      <c r="E7" s="30">
        <v>45</v>
      </c>
      <c r="F7" s="107">
        <v>0.46</v>
      </c>
      <c r="G7" s="67">
        <v>0</v>
      </c>
      <c r="H7" s="64">
        <f>G7*$F$7</f>
        <v>0</v>
      </c>
      <c r="I7" s="114">
        <f>ROUND($E$7*(1-G7),2)</f>
        <v>45</v>
      </c>
      <c r="J7" s="67">
        <v>0</v>
      </c>
      <c r="K7" s="64">
        <f>J7*$F$7</f>
        <v>0</v>
      </c>
      <c r="L7" s="113">
        <f>ROUND(E7*(1-J7),2)</f>
        <v>45</v>
      </c>
      <c r="M7" s="67">
        <v>0</v>
      </c>
      <c r="N7" s="64">
        <f>M7*$F$7</f>
        <v>0</v>
      </c>
      <c r="O7" s="113">
        <f>ROUND($E$7*(1-M7),2)</f>
        <v>45</v>
      </c>
      <c r="P7" s="67">
        <v>0</v>
      </c>
      <c r="Q7" s="64">
        <f>P7*$F$7</f>
        <v>0</v>
      </c>
      <c r="R7" s="113">
        <f>ROUND($E$7*(1-P7),2)</f>
        <v>45</v>
      </c>
      <c r="S7" s="67">
        <v>0</v>
      </c>
      <c r="T7" s="64">
        <f>S7*$F$7</f>
        <v>0</v>
      </c>
      <c r="U7" s="113">
        <f>ROUND($E$7*(1-S7),2)</f>
        <v>45</v>
      </c>
      <c r="V7" s="11"/>
      <c r="W7" s="80"/>
      <c r="X7" s="38" t="s">
        <v>37</v>
      </c>
      <c r="Y7" s="51">
        <f>ROUND(SUMPRODUCT($F$3:$F$23,G3:G23),4)</f>
        <v>0</v>
      </c>
      <c r="Z7" s="72"/>
      <c r="AD7" s="2"/>
    </row>
    <row r="8" spans="2:38" ht="34.5" customHeight="1" thickTop="1" x14ac:dyDescent="0.25">
      <c r="B8" s="111"/>
      <c r="C8" s="105"/>
      <c r="D8" s="29" t="s">
        <v>11</v>
      </c>
      <c r="E8" s="30">
        <v>37</v>
      </c>
      <c r="F8" s="107"/>
      <c r="G8" s="68"/>
      <c r="H8" s="65"/>
      <c r="I8" s="114">
        <f>ROUND($E$8*(1-G7),2)</f>
        <v>37</v>
      </c>
      <c r="J8" s="68"/>
      <c r="K8" s="65"/>
      <c r="L8" s="113">
        <f>ROUND(E8*(1-J7),2)</f>
        <v>37</v>
      </c>
      <c r="M8" s="68"/>
      <c r="N8" s="65"/>
      <c r="O8" s="113">
        <f>ROUND($E$8*(1-M7),2)</f>
        <v>37</v>
      </c>
      <c r="P8" s="68"/>
      <c r="Q8" s="65"/>
      <c r="R8" s="113">
        <f>ROUND($E$8*(1-P7),2)</f>
        <v>37</v>
      </c>
      <c r="S8" s="68"/>
      <c r="T8" s="65"/>
      <c r="U8" s="113">
        <f>ROUND($E$8*(1-S7),2)</f>
        <v>37</v>
      </c>
      <c r="V8" s="11"/>
      <c r="W8" s="81" t="s">
        <v>42</v>
      </c>
      <c r="X8" s="36" t="s">
        <v>36</v>
      </c>
      <c r="Y8" s="42">
        <v>0</v>
      </c>
      <c r="Z8" s="73">
        <f>IFERROR(ROUND(0.3*$Y$8+70*((1-$Y$2)/(1-$Y$9)),4),"")</f>
        <v>70</v>
      </c>
      <c r="AD8" s="2"/>
      <c r="AE8" s="1"/>
      <c r="AF8" s="1"/>
      <c r="AG8" s="1"/>
      <c r="AH8" s="1"/>
      <c r="AI8" s="1"/>
      <c r="AJ8" s="1"/>
      <c r="AK8" s="1"/>
      <c r="AL8" s="1"/>
    </row>
    <row r="9" spans="2:38" ht="32.25" customHeight="1" thickBot="1" x14ac:dyDescent="0.3">
      <c r="B9" s="31" t="s">
        <v>12</v>
      </c>
      <c r="C9" s="29" t="s">
        <v>13</v>
      </c>
      <c r="D9" s="29" t="s">
        <v>14</v>
      </c>
      <c r="E9" s="30">
        <v>4.5</v>
      </c>
      <c r="F9" s="32">
        <v>0.01</v>
      </c>
      <c r="G9" s="14">
        <v>0</v>
      </c>
      <c r="H9" s="50">
        <f>G9*$F$9</f>
        <v>0</v>
      </c>
      <c r="I9" s="114">
        <f>ROUND($E$9*(1-G9),2)</f>
        <v>4.5</v>
      </c>
      <c r="J9" s="14">
        <v>0</v>
      </c>
      <c r="K9" s="50">
        <f>J9*$F$9</f>
        <v>0</v>
      </c>
      <c r="L9" s="113">
        <f>ROUND(E9*(1-J9),2)</f>
        <v>4.5</v>
      </c>
      <c r="M9" s="14">
        <v>0</v>
      </c>
      <c r="N9" s="50">
        <f>M9*$F$9</f>
        <v>0</v>
      </c>
      <c r="O9" s="113">
        <f>ROUND($E$9*(1-M9),2)</f>
        <v>4.5</v>
      </c>
      <c r="P9" s="14">
        <v>0</v>
      </c>
      <c r="Q9" s="50">
        <f>P9*$F$9</f>
        <v>0</v>
      </c>
      <c r="R9" s="113">
        <f>ROUND($E$9*(1-P9),2)</f>
        <v>4.5</v>
      </c>
      <c r="S9" s="14">
        <v>0</v>
      </c>
      <c r="T9" s="50">
        <f>S9*$F$9</f>
        <v>0</v>
      </c>
      <c r="U9" s="113">
        <f>ROUND($E$9*(1-S9),2)</f>
        <v>4.5</v>
      </c>
      <c r="V9" s="11"/>
      <c r="W9" s="82"/>
      <c r="X9" s="39" t="s">
        <v>37</v>
      </c>
      <c r="Y9" s="52">
        <f>ROUND(SUMPRODUCT($F$3:$F$23,J3:J23),4)</f>
        <v>0</v>
      </c>
      <c r="Z9" s="74"/>
      <c r="AD9" s="7"/>
      <c r="AE9" s="1"/>
      <c r="AF9" s="1"/>
      <c r="AG9" s="1"/>
      <c r="AH9" s="1"/>
      <c r="AI9" s="1"/>
      <c r="AJ9" s="1"/>
      <c r="AK9" s="1"/>
      <c r="AL9" s="1"/>
    </row>
    <row r="10" spans="2:38" ht="26.25" customHeight="1" thickTop="1" x14ac:dyDescent="0.25">
      <c r="B10" s="31" t="s">
        <v>15</v>
      </c>
      <c r="C10" s="29" t="s">
        <v>16</v>
      </c>
      <c r="D10" s="29" t="s">
        <v>16</v>
      </c>
      <c r="E10" s="30">
        <v>17</v>
      </c>
      <c r="F10" s="32">
        <v>0.13</v>
      </c>
      <c r="G10" s="14">
        <v>0</v>
      </c>
      <c r="H10" s="50">
        <f>G10*$F$10</f>
        <v>0</v>
      </c>
      <c r="I10" s="114">
        <f>ROUND($E$10*(1-G10),2)</f>
        <v>17</v>
      </c>
      <c r="J10" s="14">
        <v>0</v>
      </c>
      <c r="K10" s="50">
        <f>J10*$F$10</f>
        <v>0</v>
      </c>
      <c r="L10" s="113">
        <f>ROUND(E10*(1-J10),2)</f>
        <v>17</v>
      </c>
      <c r="M10" s="14">
        <v>0</v>
      </c>
      <c r="N10" s="50">
        <f>M10*$F$10</f>
        <v>0</v>
      </c>
      <c r="O10" s="113">
        <f>ROUND($E$10*(1-M10),2)</f>
        <v>17</v>
      </c>
      <c r="P10" s="14">
        <v>0</v>
      </c>
      <c r="Q10" s="50">
        <f>P10*$F$10</f>
        <v>0</v>
      </c>
      <c r="R10" s="113">
        <f>ROUND($E$10*(1-P10),2)</f>
        <v>17</v>
      </c>
      <c r="S10" s="14">
        <v>0</v>
      </c>
      <c r="T10" s="50">
        <f>S10*$F$10</f>
        <v>0</v>
      </c>
      <c r="U10" s="113">
        <f>ROUND($E$10*(1-S10),2)</f>
        <v>17</v>
      </c>
      <c r="V10" s="11"/>
      <c r="W10" s="83" t="s">
        <v>43</v>
      </c>
      <c r="X10" s="36" t="s">
        <v>36</v>
      </c>
      <c r="Y10" s="42">
        <v>0</v>
      </c>
      <c r="Z10" s="75">
        <f>IFERROR(ROUND(0.3*$Y$10+70*((1-$Y$2)/(1-$Y$11)),4),"")</f>
        <v>70</v>
      </c>
      <c r="AD10" s="3"/>
      <c r="AE10" s="1"/>
      <c r="AF10" s="1"/>
      <c r="AG10" s="1"/>
      <c r="AH10" s="1"/>
      <c r="AI10" s="1"/>
      <c r="AJ10" s="1"/>
      <c r="AK10" s="1"/>
      <c r="AL10" s="1"/>
    </row>
    <row r="11" spans="2:38" ht="18.75" customHeight="1" thickBot="1" x14ac:dyDescent="0.3">
      <c r="B11" s="111" t="s">
        <v>17</v>
      </c>
      <c r="C11" s="105" t="s">
        <v>18</v>
      </c>
      <c r="D11" s="105" t="s">
        <v>25</v>
      </c>
      <c r="E11" s="33">
        <v>80</v>
      </c>
      <c r="F11" s="107">
        <v>0.04</v>
      </c>
      <c r="G11" s="67">
        <v>0</v>
      </c>
      <c r="H11" s="64">
        <f>G11*$F$11</f>
        <v>0</v>
      </c>
      <c r="I11" s="114">
        <f>ROUND($E$11*(1-G11),2)</f>
        <v>80</v>
      </c>
      <c r="J11" s="67">
        <v>0</v>
      </c>
      <c r="K11" s="64">
        <f>J11*$F$11</f>
        <v>0</v>
      </c>
      <c r="L11" s="113">
        <f t="shared" si="0"/>
        <v>80</v>
      </c>
      <c r="M11" s="67">
        <v>0</v>
      </c>
      <c r="N11" s="64">
        <f>M11*$F$11</f>
        <v>0</v>
      </c>
      <c r="O11" s="113">
        <f>ROUND($E$11*(1-M11),2)</f>
        <v>80</v>
      </c>
      <c r="P11" s="67">
        <v>0</v>
      </c>
      <c r="Q11" s="64">
        <f>P11*$F$11</f>
        <v>0</v>
      </c>
      <c r="R11" s="113">
        <f>ROUND($E$11*(1-P11),2)</f>
        <v>80</v>
      </c>
      <c r="S11" s="67">
        <v>0</v>
      </c>
      <c r="T11" s="64">
        <f>S11*$F$11</f>
        <v>0</v>
      </c>
      <c r="U11" s="113">
        <f>ROUND($E$11*(1-S11),2)</f>
        <v>80</v>
      </c>
      <c r="V11" s="11"/>
      <c r="W11" s="84"/>
      <c r="X11" s="38" t="s">
        <v>37</v>
      </c>
      <c r="Y11" s="53">
        <f>ROUND(SUMPRODUCT($F$3:$F$23,M3:M23),4)</f>
        <v>0</v>
      </c>
      <c r="Z11" s="76"/>
      <c r="AD11" s="4"/>
      <c r="AE11" s="1"/>
      <c r="AF11" s="1"/>
      <c r="AG11" s="1"/>
      <c r="AH11" s="1"/>
      <c r="AI11" s="1"/>
      <c r="AJ11" s="1"/>
      <c r="AK11" s="1"/>
      <c r="AL11" s="1"/>
    </row>
    <row r="12" spans="2:38" ht="26.25" customHeight="1" thickTop="1" x14ac:dyDescent="0.25">
      <c r="B12" s="111"/>
      <c r="C12" s="105"/>
      <c r="D12" s="105"/>
      <c r="E12" s="33">
        <v>120</v>
      </c>
      <c r="F12" s="107"/>
      <c r="G12" s="69"/>
      <c r="H12" s="66"/>
      <c r="I12" s="114">
        <f>ROUND($E$12*(1-G11),2)</f>
        <v>120</v>
      </c>
      <c r="J12" s="69"/>
      <c r="K12" s="66"/>
      <c r="L12" s="113">
        <f>ROUND(E12*(1-J11),2)</f>
        <v>120</v>
      </c>
      <c r="M12" s="69"/>
      <c r="N12" s="66"/>
      <c r="O12" s="113">
        <f>ROUND($E$12*(1-M11),2)</f>
        <v>120</v>
      </c>
      <c r="P12" s="69"/>
      <c r="Q12" s="66"/>
      <c r="R12" s="113">
        <f>ROUND($E$12*(1-P11),2)</f>
        <v>120</v>
      </c>
      <c r="S12" s="69"/>
      <c r="T12" s="66"/>
      <c r="U12" s="113">
        <f>ROUND($E$12*(1-S11),2)</f>
        <v>120</v>
      </c>
      <c r="V12" s="11"/>
      <c r="W12" s="85" t="s">
        <v>44</v>
      </c>
      <c r="X12" s="36" t="s">
        <v>36</v>
      </c>
      <c r="Y12" s="42">
        <v>0</v>
      </c>
      <c r="Z12" s="77">
        <f>IFERROR(ROUND(0.3*$Y$12+70*((1-$Y$2)/(1-$Y$13)),4),"")</f>
        <v>70</v>
      </c>
      <c r="AD12" s="4"/>
      <c r="AE12" s="1"/>
      <c r="AF12" s="1"/>
      <c r="AG12" s="1"/>
      <c r="AH12" s="1"/>
      <c r="AI12" s="1"/>
      <c r="AJ12" s="1"/>
      <c r="AK12" s="1"/>
      <c r="AL12" s="1"/>
    </row>
    <row r="13" spans="2:38" ht="18.75" customHeight="1" thickBot="1" x14ac:dyDescent="0.3">
      <c r="B13" s="111"/>
      <c r="C13" s="105"/>
      <c r="D13" s="105"/>
      <c r="E13" s="33">
        <v>160</v>
      </c>
      <c r="F13" s="107"/>
      <c r="G13" s="69"/>
      <c r="H13" s="66"/>
      <c r="I13" s="114">
        <f>ROUND($E$13*(1-G11),2)</f>
        <v>160</v>
      </c>
      <c r="J13" s="69"/>
      <c r="K13" s="66"/>
      <c r="L13" s="113">
        <f>ROUND(E13*(1-J11),2)</f>
        <v>160</v>
      </c>
      <c r="M13" s="69"/>
      <c r="N13" s="66"/>
      <c r="O13" s="113">
        <f>ROUND($E$13*(1-M11),2)</f>
        <v>160</v>
      </c>
      <c r="P13" s="69"/>
      <c r="Q13" s="66"/>
      <c r="R13" s="113">
        <f>ROUND($E$13*(1-P11),2)</f>
        <v>160</v>
      </c>
      <c r="S13" s="69"/>
      <c r="T13" s="66"/>
      <c r="U13" s="113">
        <f>ROUND($E$13*(1-S11),2)</f>
        <v>160</v>
      </c>
      <c r="V13" s="11"/>
      <c r="W13" s="86"/>
      <c r="X13" s="38" t="s">
        <v>37</v>
      </c>
      <c r="Y13" s="54">
        <f>ROUND(SUMPRODUCT($F$3:$F$23,P3:P23),4)</f>
        <v>0</v>
      </c>
      <c r="Z13" s="78"/>
      <c r="AD13" s="5"/>
      <c r="AE13" s="1"/>
      <c r="AF13" s="1"/>
      <c r="AG13" s="1"/>
      <c r="AH13" s="1"/>
      <c r="AI13" s="1"/>
      <c r="AJ13" s="1"/>
      <c r="AK13" s="1"/>
      <c r="AL13" s="1"/>
    </row>
    <row r="14" spans="2:38" ht="26.25" customHeight="1" thickTop="1" x14ac:dyDescent="0.25">
      <c r="B14" s="111"/>
      <c r="C14" s="105"/>
      <c r="D14" s="105"/>
      <c r="E14" s="33">
        <v>120</v>
      </c>
      <c r="F14" s="107"/>
      <c r="G14" s="69"/>
      <c r="H14" s="66"/>
      <c r="I14" s="114">
        <f>ROUND($E$14*(1-G11),2)</f>
        <v>120</v>
      </c>
      <c r="J14" s="69"/>
      <c r="K14" s="66"/>
      <c r="L14" s="113">
        <f>ROUND(E14*(1-J11),2)</f>
        <v>120</v>
      </c>
      <c r="M14" s="69"/>
      <c r="N14" s="66"/>
      <c r="O14" s="113">
        <f>ROUND($E$14*(1-M11),2)</f>
        <v>120</v>
      </c>
      <c r="P14" s="69"/>
      <c r="Q14" s="66"/>
      <c r="R14" s="113">
        <f>ROUND($E$14*(1-P11),2)</f>
        <v>120</v>
      </c>
      <c r="S14" s="69"/>
      <c r="T14" s="66"/>
      <c r="U14" s="113">
        <f>ROUND($E$14*(1-S11),2)</f>
        <v>120</v>
      </c>
      <c r="V14" s="11"/>
      <c r="W14" s="87" t="s">
        <v>45</v>
      </c>
      <c r="X14" s="40" t="s">
        <v>36</v>
      </c>
      <c r="Y14" s="37">
        <v>0</v>
      </c>
      <c r="Z14" s="70">
        <f>IFERROR(ROUND(0.3*$Y$14+70*((1-$Y$2)/(1-$Y$15)),4),"")</f>
        <v>70</v>
      </c>
      <c r="AD14" s="6"/>
      <c r="AE14" s="1"/>
      <c r="AF14" s="1"/>
      <c r="AG14" s="1"/>
      <c r="AH14" s="1"/>
      <c r="AI14" s="1"/>
      <c r="AJ14" s="1"/>
      <c r="AK14" s="1"/>
      <c r="AL14" s="1"/>
    </row>
    <row r="15" spans="2:38" ht="18.75" customHeight="1" thickBot="1" x14ac:dyDescent="0.3">
      <c r="B15" s="111"/>
      <c r="C15" s="105"/>
      <c r="D15" s="105"/>
      <c r="E15" s="33">
        <v>160</v>
      </c>
      <c r="F15" s="107"/>
      <c r="G15" s="69"/>
      <c r="H15" s="66"/>
      <c r="I15" s="114">
        <f>ROUND($E$15*(1-G11),2)</f>
        <v>160</v>
      </c>
      <c r="J15" s="69"/>
      <c r="K15" s="66"/>
      <c r="L15" s="113">
        <f>ROUND(E15*(1-J11),2)</f>
        <v>160</v>
      </c>
      <c r="M15" s="69"/>
      <c r="N15" s="66"/>
      <c r="O15" s="113">
        <f>ROUND($E$15*(1-M11),2)</f>
        <v>160</v>
      </c>
      <c r="P15" s="69"/>
      <c r="Q15" s="66"/>
      <c r="R15" s="113">
        <f>ROUND($E$15*(1-P11),2)</f>
        <v>160</v>
      </c>
      <c r="S15" s="69"/>
      <c r="T15" s="66"/>
      <c r="U15" s="113">
        <f>ROUND($E$15*(1-S11),2)</f>
        <v>160</v>
      </c>
      <c r="V15" s="11"/>
      <c r="W15" s="88"/>
      <c r="X15" s="41" t="s">
        <v>37</v>
      </c>
      <c r="Y15" s="55">
        <f>ROUND(SUMPRODUCT($F$3:$F$23,S3:S23),4)</f>
        <v>0</v>
      </c>
      <c r="Z15" s="71"/>
      <c r="AD15" s="4"/>
      <c r="AE15" s="1"/>
      <c r="AF15" s="1"/>
      <c r="AG15" s="1"/>
      <c r="AH15" s="1"/>
      <c r="AI15" s="1"/>
      <c r="AJ15" s="1"/>
      <c r="AK15" s="1"/>
      <c r="AL15" s="1"/>
    </row>
    <row r="16" spans="2:38" ht="18.75" thickTop="1" x14ac:dyDescent="0.25">
      <c r="B16" s="111"/>
      <c r="C16" s="105"/>
      <c r="D16" s="105"/>
      <c r="E16" s="33">
        <v>170</v>
      </c>
      <c r="F16" s="107"/>
      <c r="G16" s="69"/>
      <c r="H16" s="66"/>
      <c r="I16" s="114">
        <f>ROUND($E$16*(1-G11),2)</f>
        <v>170</v>
      </c>
      <c r="J16" s="69"/>
      <c r="K16" s="66"/>
      <c r="L16" s="113">
        <f>ROUND(E16*(1-J11),2)</f>
        <v>170</v>
      </c>
      <c r="M16" s="69"/>
      <c r="N16" s="66"/>
      <c r="O16" s="113">
        <f>ROUND($E$16*(1-M11),2)</f>
        <v>170</v>
      </c>
      <c r="P16" s="69"/>
      <c r="Q16" s="66"/>
      <c r="R16" s="113">
        <f>ROUND($E$16*(1-P11),2)</f>
        <v>170</v>
      </c>
      <c r="S16" s="69"/>
      <c r="T16" s="66"/>
      <c r="U16" s="113">
        <f>ROUND($E$16*(1-S11),2)</f>
        <v>170</v>
      </c>
      <c r="V16" s="11"/>
      <c r="AD16" s="4"/>
      <c r="AE16" s="1"/>
      <c r="AF16" s="1"/>
      <c r="AG16" s="1"/>
      <c r="AH16" s="1"/>
      <c r="AI16" s="1"/>
      <c r="AJ16" s="1"/>
      <c r="AK16" s="1"/>
      <c r="AL16" s="1"/>
    </row>
    <row r="17" spans="2:38" ht="24" customHeight="1" x14ac:dyDescent="0.25">
      <c r="B17" s="111"/>
      <c r="C17" s="105"/>
      <c r="D17" s="105"/>
      <c r="E17" s="33">
        <v>200</v>
      </c>
      <c r="F17" s="107"/>
      <c r="G17" s="68"/>
      <c r="H17" s="65"/>
      <c r="I17" s="114">
        <f>ROUND($E$17*(1-G11),2)</f>
        <v>200</v>
      </c>
      <c r="J17" s="68"/>
      <c r="K17" s="65"/>
      <c r="L17" s="113">
        <f>ROUND(E17*(1-J11),2)</f>
        <v>200</v>
      </c>
      <c r="M17" s="68"/>
      <c r="N17" s="65"/>
      <c r="O17" s="113">
        <f>ROUND($E$17*(1-M11),2)</f>
        <v>200</v>
      </c>
      <c r="P17" s="68"/>
      <c r="Q17" s="65"/>
      <c r="R17" s="113">
        <f>ROUND($E$17*(1-P11),2)</f>
        <v>200</v>
      </c>
      <c r="S17" s="68"/>
      <c r="T17" s="65"/>
      <c r="U17" s="113">
        <f>ROUND($E$17*(1-S11),2)</f>
        <v>200</v>
      </c>
      <c r="V17" s="11"/>
      <c r="AD17" s="4"/>
      <c r="AE17" s="1"/>
      <c r="AF17" s="1"/>
      <c r="AG17" s="1"/>
      <c r="AH17" s="1"/>
      <c r="AI17" s="1"/>
      <c r="AJ17" s="1"/>
      <c r="AK17" s="1"/>
      <c r="AL17" s="1"/>
    </row>
    <row r="18" spans="2:38" ht="18" x14ac:dyDescent="0.25">
      <c r="B18" s="111" t="s">
        <v>19</v>
      </c>
      <c r="C18" s="105" t="s">
        <v>26</v>
      </c>
      <c r="D18" s="29" t="s">
        <v>27</v>
      </c>
      <c r="E18" s="30">
        <v>9</v>
      </c>
      <c r="F18" s="107">
        <v>7.0000000000000007E-2</v>
      </c>
      <c r="G18" s="67">
        <v>0</v>
      </c>
      <c r="H18" s="64">
        <f>G18*$F$18</f>
        <v>0</v>
      </c>
      <c r="I18" s="114">
        <f>ROUND($E$18*(1-G18),2)</f>
        <v>9</v>
      </c>
      <c r="J18" s="67">
        <v>0</v>
      </c>
      <c r="K18" s="64">
        <f>J18*$F$18</f>
        <v>0</v>
      </c>
      <c r="L18" s="113">
        <f>ROUND(E18*(1-J18),2)</f>
        <v>9</v>
      </c>
      <c r="M18" s="67">
        <v>0</v>
      </c>
      <c r="N18" s="64">
        <f>M18*$F$18</f>
        <v>0</v>
      </c>
      <c r="O18" s="113">
        <f>ROUND($E$18*(1-M18),2)</f>
        <v>9</v>
      </c>
      <c r="P18" s="67">
        <v>0</v>
      </c>
      <c r="Q18" s="64">
        <f>P18*$F$18</f>
        <v>0</v>
      </c>
      <c r="R18" s="113">
        <f>ROUND($E$18*(1-P18),2)</f>
        <v>9</v>
      </c>
      <c r="S18" s="67">
        <v>0</v>
      </c>
      <c r="T18" s="64">
        <f>S18*$F$18</f>
        <v>0</v>
      </c>
      <c r="U18" s="113">
        <f>ROUND($E$18*(1-S18),2)</f>
        <v>9</v>
      </c>
      <c r="V18" s="11"/>
      <c r="AD18" s="4"/>
      <c r="AE18" s="1"/>
      <c r="AF18" s="1"/>
      <c r="AG18" s="1"/>
      <c r="AH18" s="1"/>
      <c r="AI18" s="1"/>
      <c r="AJ18" s="1"/>
      <c r="AK18" s="1"/>
      <c r="AL18" s="1"/>
    </row>
    <row r="19" spans="2:38" ht="18" x14ac:dyDescent="0.25">
      <c r="B19" s="111"/>
      <c r="C19" s="105"/>
      <c r="D19" s="29" t="s">
        <v>28</v>
      </c>
      <c r="E19" s="30">
        <v>22</v>
      </c>
      <c r="F19" s="107"/>
      <c r="G19" s="69"/>
      <c r="H19" s="66"/>
      <c r="I19" s="114">
        <f>ROUND($E$19*(1-G18),2)</f>
        <v>22</v>
      </c>
      <c r="J19" s="69"/>
      <c r="K19" s="66"/>
      <c r="L19" s="113">
        <f>ROUND(E19*(1-J18),2)</f>
        <v>22</v>
      </c>
      <c r="M19" s="69"/>
      <c r="N19" s="66"/>
      <c r="O19" s="113">
        <f>ROUND($E$19*(1-M18),2)</f>
        <v>22</v>
      </c>
      <c r="P19" s="69"/>
      <c r="Q19" s="66"/>
      <c r="R19" s="113">
        <f>ROUND($E$19*(1-P18),2)</f>
        <v>22</v>
      </c>
      <c r="S19" s="69"/>
      <c r="T19" s="66"/>
      <c r="U19" s="113">
        <f>ROUND($E$19*(1-S18),2)</f>
        <v>22</v>
      </c>
      <c r="V19" s="11"/>
      <c r="X19" s="44"/>
      <c r="AD19" s="4"/>
      <c r="AE19" s="1"/>
      <c r="AF19" s="1"/>
      <c r="AG19" s="1"/>
      <c r="AH19" s="1"/>
      <c r="AI19" s="1"/>
      <c r="AJ19" s="1"/>
      <c r="AK19" s="1"/>
      <c r="AL19" s="1"/>
    </row>
    <row r="20" spans="2:38" ht="18" x14ac:dyDescent="0.25">
      <c r="B20" s="111"/>
      <c r="C20" s="105"/>
      <c r="D20" s="29" t="s">
        <v>29</v>
      </c>
      <c r="E20" s="30">
        <v>44</v>
      </c>
      <c r="F20" s="107"/>
      <c r="G20" s="69"/>
      <c r="H20" s="66"/>
      <c r="I20" s="114">
        <f>ROUND($E$20*(1-G18),2)</f>
        <v>44</v>
      </c>
      <c r="J20" s="69"/>
      <c r="K20" s="66"/>
      <c r="L20" s="113">
        <f>ROUND(E20*(1-J18),2)</f>
        <v>44</v>
      </c>
      <c r="M20" s="69"/>
      <c r="N20" s="66"/>
      <c r="O20" s="113">
        <f>ROUND($E$20*(1-M18),2)</f>
        <v>44</v>
      </c>
      <c r="P20" s="69"/>
      <c r="Q20" s="66"/>
      <c r="R20" s="113">
        <f>ROUND($E$20*(1-P18),2)</f>
        <v>44</v>
      </c>
      <c r="S20" s="69"/>
      <c r="T20" s="66"/>
      <c r="U20" s="113">
        <f>ROUND($E$20*(1-S18),2)</f>
        <v>44</v>
      </c>
      <c r="V20" s="11"/>
      <c r="AD20" s="4"/>
    </row>
    <row r="21" spans="2:38" ht="18" x14ac:dyDescent="0.25">
      <c r="B21" s="111"/>
      <c r="C21" s="105"/>
      <c r="D21" s="29" t="s">
        <v>30</v>
      </c>
      <c r="E21" s="30">
        <v>66</v>
      </c>
      <c r="F21" s="107"/>
      <c r="G21" s="69"/>
      <c r="H21" s="66"/>
      <c r="I21" s="114">
        <f>ROUND($E$21*(1-G18),2)</f>
        <v>66</v>
      </c>
      <c r="J21" s="69"/>
      <c r="K21" s="66"/>
      <c r="L21" s="113">
        <f>ROUND(E21*(1-J18),2)</f>
        <v>66</v>
      </c>
      <c r="M21" s="69"/>
      <c r="N21" s="66"/>
      <c r="O21" s="113">
        <f>ROUND($E$21*(1-M18),2)</f>
        <v>66</v>
      </c>
      <c r="P21" s="69"/>
      <c r="Q21" s="66"/>
      <c r="R21" s="113">
        <f>ROUND($E$21*(1-P18),2)</f>
        <v>66</v>
      </c>
      <c r="S21" s="69"/>
      <c r="T21" s="66"/>
      <c r="U21" s="113">
        <f>ROUND($E$21*(1-S18),2)</f>
        <v>66</v>
      </c>
      <c r="V21" s="11"/>
      <c r="AD21" s="4"/>
    </row>
    <row r="22" spans="2:38" ht="18" x14ac:dyDescent="0.25">
      <c r="B22" s="111"/>
      <c r="C22" s="105"/>
      <c r="D22" s="29" t="s">
        <v>31</v>
      </c>
      <c r="E22" s="30">
        <v>100</v>
      </c>
      <c r="F22" s="107"/>
      <c r="G22" s="69"/>
      <c r="H22" s="66"/>
      <c r="I22" s="114">
        <f>ROUND($E$22*(1-G18),2)</f>
        <v>100</v>
      </c>
      <c r="J22" s="69"/>
      <c r="K22" s="66"/>
      <c r="L22" s="113">
        <f>ROUND(E22*(1-J18),2)</f>
        <v>100</v>
      </c>
      <c r="M22" s="69"/>
      <c r="N22" s="66"/>
      <c r="O22" s="113">
        <f>ROUND($E$22*(1-M18),2)</f>
        <v>100</v>
      </c>
      <c r="P22" s="69"/>
      <c r="Q22" s="66"/>
      <c r="R22" s="113">
        <f>ROUND($E$22*(1-P18),2)</f>
        <v>100</v>
      </c>
      <c r="S22" s="69"/>
      <c r="T22" s="66"/>
      <c r="U22" s="113">
        <f>ROUND($E$22*(1-S18),2)</f>
        <v>100</v>
      </c>
      <c r="V22" s="11"/>
      <c r="AD22" s="4"/>
      <c r="AE22" s="7"/>
      <c r="AF22" s="7"/>
      <c r="AG22" s="7"/>
      <c r="AI22" s="7"/>
      <c r="AJ22" s="7"/>
      <c r="AK22" s="7"/>
    </row>
    <row r="23" spans="2:38" ht="18.75" thickBot="1" x14ac:dyDescent="0.3">
      <c r="B23" s="112"/>
      <c r="C23" s="106"/>
      <c r="D23" s="34" t="s">
        <v>32</v>
      </c>
      <c r="E23" s="35">
        <v>190</v>
      </c>
      <c r="F23" s="108"/>
      <c r="G23" s="89"/>
      <c r="H23" s="66"/>
      <c r="I23" s="115">
        <f>ROUND($E$23*(1-G18),2)</f>
        <v>190</v>
      </c>
      <c r="J23" s="89"/>
      <c r="K23" s="66"/>
      <c r="L23" s="15">
        <f>ROUND(E23*(1-J18),2)</f>
        <v>190</v>
      </c>
      <c r="M23" s="89"/>
      <c r="N23" s="66"/>
      <c r="O23" s="116">
        <f>ROUND($E$23*(1-M18),2)</f>
        <v>190</v>
      </c>
      <c r="P23" s="89"/>
      <c r="Q23" s="66"/>
      <c r="R23" s="116">
        <f>ROUND($E$23*(1-P18),2)</f>
        <v>190</v>
      </c>
      <c r="S23" s="89"/>
      <c r="T23" s="66"/>
      <c r="U23" s="116">
        <f>ROUND($E$23*(1-S18),2)</f>
        <v>190</v>
      </c>
      <c r="V23" s="11"/>
      <c r="AC23" s="4"/>
    </row>
    <row r="24" spans="2:38" ht="49.5" customHeight="1" thickTop="1" x14ac:dyDescent="0.25">
      <c r="G24" s="56"/>
      <c r="H24" s="58">
        <f>SUM(H3:H23)</f>
        <v>0</v>
      </c>
      <c r="I24" s="57"/>
      <c r="J24" s="57"/>
      <c r="K24" s="59">
        <f>SUM(K3:K23)</f>
        <v>0</v>
      </c>
      <c r="L24" s="57"/>
      <c r="M24" s="57"/>
      <c r="N24" s="60">
        <f>SUM(N3:N23)</f>
        <v>0</v>
      </c>
      <c r="O24" s="57"/>
      <c r="P24" s="57"/>
      <c r="Q24" s="61">
        <f>SUM(Q3:Q23)</f>
        <v>0</v>
      </c>
      <c r="R24" s="57"/>
      <c r="S24" s="57"/>
      <c r="T24" s="62">
        <f>SUM(T3:T23)</f>
        <v>0</v>
      </c>
      <c r="AC24" s="4"/>
    </row>
    <row r="25" spans="2:38" ht="14.25" customHeight="1" x14ac:dyDescent="0.25">
      <c r="G25" s="56"/>
      <c r="H25" s="56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X25" s="10"/>
      <c r="Y25" s="10"/>
      <c r="AC25" s="4"/>
    </row>
    <row r="26" spans="2:38" ht="15" customHeight="1" x14ac:dyDescent="0.2">
      <c r="B26" s="109" t="s">
        <v>47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C26" s="4"/>
    </row>
    <row r="27" spans="2:38" ht="28.5" customHeight="1" x14ac:dyDescent="0.2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0"/>
      <c r="AB27" s="10"/>
      <c r="AC27" s="4"/>
    </row>
    <row r="28" spans="2:38" ht="24.75" customHeight="1" x14ac:dyDescent="0.2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0"/>
      <c r="AB28" s="10"/>
      <c r="AC28" s="4"/>
    </row>
    <row r="29" spans="2:38" ht="24.75" customHeight="1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C29" s="4"/>
    </row>
    <row r="30" spans="2:38" ht="21" customHeight="1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D30" s="4"/>
    </row>
    <row r="31" spans="2:38" ht="27.75" customHeight="1" x14ac:dyDescent="0.2">
      <c r="B31" s="109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D31" s="4"/>
    </row>
    <row r="32" spans="2:38" ht="14.25" customHeight="1" x14ac:dyDescent="0.2">
      <c r="B32" s="109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D32" s="4"/>
    </row>
    <row r="33" spans="2:26" ht="19.5" customHeight="1" x14ac:dyDescent="0.2">
      <c r="B33" s="109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</row>
    <row r="34" spans="2:26" ht="14.25" customHeight="1" x14ac:dyDescent="0.2"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</row>
    <row r="35" spans="2:26" ht="14.25" customHeight="1" x14ac:dyDescent="0.2"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</row>
    <row r="36" spans="2:26" ht="14.25" customHeight="1" x14ac:dyDescent="0.2">
      <c r="B36" s="109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</row>
    <row r="37" spans="2:26" ht="14.25" customHeight="1" x14ac:dyDescent="0.2">
      <c r="B37" s="109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</row>
    <row r="38" spans="2:26" ht="14.25" customHeight="1" x14ac:dyDescent="0.2">
      <c r="B38" s="109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</row>
    <row r="39" spans="2:26" ht="115.5" customHeight="1" x14ac:dyDescent="0.2">
      <c r="B39" s="109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</row>
  </sheetData>
  <sheetProtection password="CC3D" sheet="1" objects="1" scenarios="1"/>
  <mergeCells count="69">
    <mergeCell ref="B26:Z39"/>
    <mergeCell ref="G3:G4"/>
    <mergeCell ref="G11:G17"/>
    <mergeCell ref="G18:G23"/>
    <mergeCell ref="G7:G8"/>
    <mergeCell ref="B3:B4"/>
    <mergeCell ref="C3:C4"/>
    <mergeCell ref="F3:F4"/>
    <mergeCell ref="B7:B8"/>
    <mergeCell ref="C7:C8"/>
    <mergeCell ref="F7:F8"/>
    <mergeCell ref="B11:B17"/>
    <mergeCell ref="C11:C17"/>
    <mergeCell ref="D11:D17"/>
    <mergeCell ref="F11:F17"/>
    <mergeCell ref="B18:B23"/>
    <mergeCell ref="P18:P23"/>
    <mergeCell ref="C18:C23"/>
    <mergeCell ref="M3:M4"/>
    <mergeCell ref="M7:M8"/>
    <mergeCell ref="J3:J4"/>
    <mergeCell ref="J7:J8"/>
    <mergeCell ref="J11:J17"/>
    <mergeCell ref="J18:J23"/>
    <mergeCell ref="M11:M17"/>
    <mergeCell ref="M18:M23"/>
    <mergeCell ref="F18:F23"/>
    <mergeCell ref="H3:H4"/>
    <mergeCell ref="H7:H8"/>
    <mergeCell ref="H11:H17"/>
    <mergeCell ref="H18:H23"/>
    <mergeCell ref="K3:K4"/>
    <mergeCell ref="G1:I1"/>
    <mergeCell ref="J1:L1"/>
    <mergeCell ref="M1:O1"/>
    <mergeCell ref="P1:R1"/>
    <mergeCell ref="S1:U1"/>
    <mergeCell ref="K11:K17"/>
    <mergeCell ref="K18:K23"/>
    <mergeCell ref="K7:K8"/>
    <mergeCell ref="Z14:Z15"/>
    <mergeCell ref="Z6:Z7"/>
    <mergeCell ref="Z8:Z9"/>
    <mergeCell ref="Z10:Z11"/>
    <mergeCell ref="Z12:Z13"/>
    <mergeCell ref="W6:W7"/>
    <mergeCell ref="W8:W9"/>
    <mergeCell ref="W10:W11"/>
    <mergeCell ref="W12:W13"/>
    <mergeCell ref="W14:W15"/>
    <mergeCell ref="S7:S8"/>
    <mergeCell ref="S11:S17"/>
    <mergeCell ref="S18:S23"/>
    <mergeCell ref="T3:T4"/>
    <mergeCell ref="T7:T8"/>
    <mergeCell ref="T11:T17"/>
    <mergeCell ref="T18:T23"/>
    <mergeCell ref="N3:N4"/>
    <mergeCell ref="N7:N8"/>
    <mergeCell ref="N11:N17"/>
    <mergeCell ref="N18:N23"/>
    <mergeCell ref="Q18:Q23"/>
    <mergeCell ref="Q11:Q17"/>
    <mergeCell ref="Q7:Q8"/>
    <mergeCell ref="Q3:Q4"/>
    <mergeCell ref="S3:S4"/>
    <mergeCell ref="P3:P4"/>
    <mergeCell ref="P7:P8"/>
    <mergeCell ref="P11:P17"/>
  </mergeCells>
  <conditionalFormatting sqref="AA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5">
    <dataValidation type="custom" allowBlank="1" showErrorMessage="1" errorTitle="מספר לא חוקי" error="אחוז ההנחה צריך להיות בין 0 ל100 ועד ספרה אחת אחרי הנקודה העשרונית." sqref="T3 H3 K3 N3 Q3">
      <formula1>IF(AND(H3&gt;=0,H3&lt;=1,ROUND(H3*100,1)=H3*100),TRUE,FALSE)</formula1>
    </dataValidation>
    <dataValidation type="custom" allowBlank="1" showInputMessage="1" showErrorMessage="1" errorTitle="מספר לא חוקי" error="אחוז ההנחה צריך להיות בין 0 ל100 ועד ספרה אחת אחרי הנקודה העשרונית." sqref="G5:G23 H5:H7 H9:H11 H18 K5:K7 K9:K11 K18 N5:N7 N9:N11 N18 Q5:Q7 Q9:Q11 Q18 T5:T7 T9:T11 T18">
      <formula1>IF(AND(G5&gt;=0,G5&lt;=1,ROUND(G5*100,1)=G5*100),TRUE,FALSE)</formula1>
    </dataValidation>
    <dataValidation type="custom" allowBlank="1" showInputMessage="1" showErrorMessage="1" errorTitle="מספר לא חוקי" error="אחוז ההנחה צריך להיות בין 0 ל-100 ועד 2 ספרות לאחר הנקודה העשרונית" sqref="Y2">
      <formula1>IF(AND(Y2&gt;=0,Y2&lt;=1,ROUND(Y2*100,2)=Y2*100),TRUE,FALSE)</formula1>
    </dataValidation>
    <dataValidation type="custom" allowBlank="1" showInputMessage="1" showErrorMessage="1" errorTitle="מספר לא חוקי" error="אחוז ההנחה צריך להיות בין 0 ל- 100 ועד ספרה אחת אחרי הנקודה העשרונית" sqref="M3:M23 S3:S23 P3:P23 J3:J23 G3:G4">
      <formula1>IF(AND(G3&gt;=0,G3&lt;=1,ROUND(G3*100,1)=G3*100),TRUE,FALSE)</formula1>
    </dataValidation>
    <dataValidation type="custom" allowBlank="1" showInputMessage="1" showErrorMessage="1" errorTitle="מספר לא חוקי" error="ציון איכות צריך להיות בין 0 ל-100 ועד 2 ספרות לאחר הנקודה העשרונית" sqref="Y6 Y8 Y10 Y12 Y14">
      <formula1>IF(AND(ROUND(Y6,2)=Y6,Y6&lt;=100,Y6&gt;=0),TRUE,FALSE)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>MOF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נעמה פכט</dc:creator>
  <cp:lastModifiedBy>יוסי צפתי</cp:lastModifiedBy>
  <dcterms:created xsi:type="dcterms:W3CDTF">2016-04-18T14:30:54Z</dcterms:created>
  <dcterms:modified xsi:type="dcterms:W3CDTF">2016-06-29T09:19:08Z</dcterms:modified>
</cp:coreProperties>
</file>